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4240" windowHeight="12585"/>
  </bookViews>
  <sheets>
    <sheet name="общ" sheetId="1" r:id="rId1"/>
    <sheet name="материалы и пр.услуги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31" i="1" l="1"/>
  <c r="C24" i="1"/>
  <c r="P20" i="1"/>
  <c r="F20" i="1"/>
  <c r="P19" i="1"/>
  <c r="N19" i="1"/>
  <c r="D19" i="1"/>
  <c r="C27" i="1" s="1"/>
  <c r="D13" i="1"/>
  <c r="C12" i="1"/>
  <c r="C11" i="1"/>
  <c r="C10" i="1"/>
  <c r="C9" i="1"/>
  <c r="C8" i="1"/>
  <c r="C7" i="1"/>
  <c r="C6" i="1"/>
  <c r="C5" i="1"/>
  <c r="C13" i="1" s="1"/>
  <c r="P21" i="1" l="1"/>
  <c r="C28" i="1"/>
  <c r="C29" i="1"/>
  <c r="F19" i="1"/>
  <c r="C25" i="1" s="1"/>
  <c r="C26" i="1"/>
  <c r="C30" i="1"/>
  <c r="E15" i="2"/>
  <c r="C32" i="1" l="1"/>
  <c r="C34" i="1" s="1"/>
</calcChain>
</file>

<file path=xl/sharedStrings.xml><?xml version="1.0" encoding="utf-8"?>
<sst xmlns="http://schemas.openxmlformats.org/spreadsheetml/2006/main" count="82" uniqueCount="55">
  <si>
    <t>Таблица № 1: Состав тарифа</t>
  </si>
  <si>
    <t>№ п/п</t>
  </si>
  <si>
    <t>Показатель</t>
  </si>
  <si>
    <t>на 1 м.кв. (руб.)</t>
  </si>
  <si>
    <t>на 1 м.кв. (%)</t>
  </si>
  <si>
    <t>Система город, ВЦ</t>
  </si>
  <si>
    <t>Вознагрождение УК</t>
  </si>
  <si>
    <t>Санитарное состояние</t>
  </si>
  <si>
    <t>Материалы и прочие расходы</t>
  </si>
  <si>
    <t>ИТОГО:</t>
  </si>
  <si>
    <t>Исходные данные:</t>
  </si>
  <si>
    <t>Площадь дома, м.кв.</t>
  </si>
  <si>
    <t>в т.ч. жилые помещения, м.кв.</t>
  </si>
  <si>
    <t>в т.ч. нежилые помещения, м.кв.</t>
  </si>
  <si>
    <t>Количество квартир</t>
  </si>
  <si>
    <t>в т.ч. количество неприватизированных квартир</t>
  </si>
  <si>
    <t>Таблица № 2: Прохождение оплат за период</t>
  </si>
  <si>
    <t>Наименование</t>
  </si>
  <si>
    <t>Сумма, руб.</t>
  </si>
  <si>
    <t>по жилым помещениям</t>
  </si>
  <si>
    <t>по нежилым помещениям</t>
  </si>
  <si>
    <t>по прочим доходам</t>
  </si>
  <si>
    <t>Итого:</t>
  </si>
  <si>
    <t>Начислено</t>
  </si>
  <si>
    <t>Оплачено</t>
  </si>
  <si>
    <t>количество проживающих, чел.</t>
  </si>
  <si>
    <t>Тариф услуги "Содержание и текущий ремонт жилья", руб./м.кв.</t>
  </si>
  <si>
    <t>Таблица № 3: Фактическое расходование средств</t>
  </si>
  <si>
    <t>_______________</t>
  </si>
  <si>
    <t>Представитель МКД</t>
  </si>
  <si>
    <t>№ документа</t>
  </si>
  <si>
    <t>Дата документа</t>
  </si>
  <si>
    <t>Наименование расходов</t>
  </si>
  <si>
    <t>Разница ("+" - экономия, "-" - перерасход):</t>
  </si>
  <si>
    <t>разница между общей оплаты и общего расхода</t>
  </si>
  <si>
    <t>Услуги банка</t>
  </si>
  <si>
    <t>Управление</t>
  </si>
  <si>
    <t>Аварийно-диспетчерская служба</t>
  </si>
  <si>
    <t>Ремонтная бригада</t>
  </si>
  <si>
    <t>Таблица№3: Прочие расходы</t>
  </si>
  <si>
    <t>Технички</t>
  </si>
  <si>
    <t xml:space="preserve">Исп. </t>
  </si>
  <si>
    <t>Директор ООО "Мастер"</t>
  </si>
  <si>
    <t xml:space="preserve">Финансовый отчет за период с 01.07.2014г. по 31.12.2014г. по расходованию денежных средств МКД № 12 по ул. С.Республик </t>
  </si>
  <si>
    <t>Приложение № 1 расходы по таблице № 3 строке № 5 к отчету за период с 01.07.2014г. по 31.12.2014г. по расходованию и расходованию денежных средств</t>
  </si>
  <si>
    <t>Приложение № 1: расходы по таблице № 3 строке № 5 к отчету за период с 01.07.2014г. по 31.12.2014г. по расходованию и расходованию денежных средств</t>
  </si>
  <si>
    <t>Приложение № 2: расходы по таблице № 2 строке № 2 столбцу № 5 к отчету за период с 01.07.2014г. по 31.12.2014г. по расходованию и расходованию денежных средств</t>
  </si>
  <si>
    <t>Обслуживание прибора учета</t>
  </si>
  <si>
    <t>Ремонт кровли</t>
  </si>
  <si>
    <t>Ремонт кровли над квартирой 35</t>
  </si>
  <si>
    <t>Закрытие слуховых окон</t>
  </si>
  <si>
    <t>Очистка Кровли от навесов, сосулек, наледи</t>
  </si>
  <si>
    <t>Очистка придомовой территории трактором</t>
  </si>
  <si>
    <t>Очистка Кровли от навесов, сосулек, наледи(4 т.р.)</t>
  </si>
  <si>
    <t>Ремонт перил под№1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</si>
</sst>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2" fontId="0" fillId="0" borderId="1" xfId="0" applyNumberFormat="1" applyBorder="1"/>
    <xf numFmtId="0" fontId="0" fillId="0" borderId="4" xfId="0" applyBorder="1"/>
    <xf numFmtId="0" fontId="0" fillId="0" borderId="6" xfId="0" applyBorder="1"/>
    <xf numFmtId="0" fontId="0" fillId="0" borderId="9" xfId="0" applyBorder="1"/>
    <xf numFmtId="0" fontId="0" fillId="0" borderId="12" xfId="0" applyBorder="1"/>
    <xf numFmtId="0" fontId="0" fillId="0" borderId="15" xfId="0" applyBorder="1"/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1" fillId="0" borderId="0" xfId="0" applyFont="1" applyAlignment="1">
      <alignment horizontal="right"/>
    </xf>
    <xf numFmtId="2" fontId="0" fillId="0" borderId="0" xfId="0" applyNumberFormat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left"/>
    </xf>
    <xf numFmtId="4" fontId="0" fillId="0" borderId="1" xfId="0" applyNumberFormat="1" applyBorder="1"/>
    <xf numFmtId="4" fontId="0" fillId="0" borderId="1" xfId="0" applyNumberFormat="1" applyBorder="1" applyAlignment="1">
      <alignment horizontal="right"/>
    </xf>
    <xf numFmtId="2" fontId="0" fillId="0" borderId="0" xfId="0" applyNumberFormat="1" applyBorder="1" applyAlignment="1">
      <alignment horizontal="center"/>
    </xf>
    <xf numFmtId="14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0" xfId="0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0"/>
  <sheetViews>
    <sheetView tabSelected="1" topLeftCell="A13" workbookViewId="0">
      <selection activeCell="D24" sqref="D24:L31"/>
    </sheetView>
  </sheetViews>
  <sheetFormatPr defaultRowHeight="15" x14ac:dyDescent="0.25"/>
  <cols>
    <col min="1" max="1" width="6.28515625" customWidth="1"/>
    <col min="2" max="2" width="33.28515625" customWidth="1"/>
    <col min="3" max="3" width="15.42578125" customWidth="1"/>
    <col min="4" max="4" width="14.140625" customWidth="1"/>
    <col min="5" max="5" width="12.85546875" customWidth="1"/>
    <col min="11" max="11" width="14.42578125" customWidth="1"/>
    <col min="12" max="12" width="16.5703125" customWidth="1"/>
    <col min="13" max="13" width="14.140625" customWidth="1"/>
    <col min="14" max="14" width="13.5703125" customWidth="1"/>
    <col min="15" max="15" width="11.5703125" customWidth="1"/>
    <col min="16" max="16" width="10.85546875" customWidth="1"/>
  </cols>
  <sheetData>
    <row r="1" spans="1:16" x14ac:dyDescent="0.25">
      <c r="A1" t="s">
        <v>43</v>
      </c>
    </row>
    <row r="3" spans="1:16" x14ac:dyDescent="0.25">
      <c r="A3" t="s">
        <v>0</v>
      </c>
      <c r="F3" s="15"/>
      <c r="G3" s="15"/>
      <c r="H3" s="15"/>
      <c r="I3" s="15"/>
      <c r="J3" s="15"/>
      <c r="K3" s="15"/>
      <c r="L3" s="15"/>
    </row>
    <row r="4" spans="1:16" ht="15.75" thickBot="1" x14ac:dyDescent="0.3">
      <c r="A4" s="1" t="s">
        <v>1</v>
      </c>
      <c r="B4" s="1" t="s">
        <v>2</v>
      </c>
      <c r="C4" s="1" t="s">
        <v>3</v>
      </c>
      <c r="D4" s="1" t="s">
        <v>4</v>
      </c>
      <c r="F4" t="s">
        <v>10</v>
      </c>
    </row>
    <row r="5" spans="1:16" x14ac:dyDescent="0.25">
      <c r="A5" s="13">
        <v>1</v>
      </c>
      <c r="B5" s="1" t="s">
        <v>5</v>
      </c>
      <c r="C5" s="2">
        <f>L11*(D5/100)</f>
        <v>0.27825000000000005</v>
      </c>
      <c r="D5" s="2">
        <v>3.5</v>
      </c>
      <c r="F5" s="31" t="s">
        <v>11</v>
      </c>
      <c r="G5" s="32"/>
      <c r="H5" s="32"/>
      <c r="I5" s="32"/>
      <c r="J5" s="32"/>
      <c r="K5" s="32"/>
      <c r="L5" s="3">
        <v>3378.3</v>
      </c>
    </row>
    <row r="6" spans="1:16" x14ac:dyDescent="0.25">
      <c r="A6" s="13">
        <v>2</v>
      </c>
      <c r="B6" s="1" t="s">
        <v>35</v>
      </c>
      <c r="C6" s="2">
        <f>L11*(D6/100)</f>
        <v>0.11924999999999999</v>
      </c>
      <c r="D6" s="2">
        <v>1.5</v>
      </c>
      <c r="F6" s="29" t="s">
        <v>12</v>
      </c>
      <c r="G6" s="30"/>
      <c r="H6" s="30"/>
      <c r="I6" s="30"/>
      <c r="J6" s="30"/>
      <c r="K6" s="30"/>
      <c r="L6" s="4">
        <v>3378.3</v>
      </c>
    </row>
    <row r="7" spans="1:16" ht="15.75" thickBot="1" x14ac:dyDescent="0.3">
      <c r="A7" s="13">
        <v>3</v>
      </c>
      <c r="B7" s="1" t="s">
        <v>6</v>
      </c>
      <c r="C7" s="2">
        <f>L11*(D7/100)</f>
        <v>1.1924999999999999</v>
      </c>
      <c r="D7" s="2">
        <v>15</v>
      </c>
      <c r="F7" s="33" t="s">
        <v>13</v>
      </c>
      <c r="G7" s="34"/>
      <c r="H7" s="34"/>
      <c r="I7" s="34"/>
      <c r="J7" s="34"/>
      <c r="K7" s="34"/>
      <c r="L7" s="6">
        <v>0</v>
      </c>
    </row>
    <row r="8" spans="1:16" x14ac:dyDescent="0.25">
      <c r="A8" s="13">
        <v>4</v>
      </c>
      <c r="B8" s="1" t="s">
        <v>36</v>
      </c>
      <c r="C8" s="2">
        <f>L11*(D8/100)</f>
        <v>1.9875</v>
      </c>
      <c r="D8" s="2">
        <v>25</v>
      </c>
      <c r="F8" s="31" t="s">
        <v>14</v>
      </c>
      <c r="G8" s="32"/>
      <c r="H8" s="32"/>
      <c r="I8" s="32"/>
      <c r="J8" s="32"/>
      <c r="K8" s="32"/>
      <c r="L8" s="3">
        <v>70</v>
      </c>
    </row>
    <row r="9" spans="1:16" x14ac:dyDescent="0.25">
      <c r="A9" s="13">
        <v>5</v>
      </c>
      <c r="B9" s="1" t="s">
        <v>7</v>
      </c>
      <c r="C9" s="2">
        <f>L11*(D9/100)</f>
        <v>1.59</v>
      </c>
      <c r="D9" s="2">
        <v>20</v>
      </c>
      <c r="F9" s="29" t="s">
        <v>15</v>
      </c>
      <c r="G9" s="30"/>
      <c r="H9" s="30"/>
      <c r="I9" s="30"/>
      <c r="J9" s="30"/>
      <c r="K9" s="30"/>
      <c r="L9" s="4">
        <v>3</v>
      </c>
    </row>
    <row r="10" spans="1:16" ht="15.75" thickBot="1" x14ac:dyDescent="0.3">
      <c r="A10" s="13">
        <v>6</v>
      </c>
      <c r="B10" s="1" t="s">
        <v>37</v>
      </c>
      <c r="C10" s="2">
        <f>L11*(D10/100)</f>
        <v>1.1924999999999999</v>
      </c>
      <c r="D10" s="2">
        <v>15</v>
      </c>
      <c r="F10" s="24" t="s">
        <v>25</v>
      </c>
      <c r="G10" s="25"/>
      <c r="H10" s="25"/>
      <c r="I10" s="25"/>
      <c r="J10" s="25"/>
      <c r="K10" s="25"/>
      <c r="L10" s="5">
        <v>142</v>
      </c>
    </row>
    <row r="11" spans="1:16" ht="15.75" thickBot="1" x14ac:dyDescent="0.3">
      <c r="A11" s="13">
        <v>7</v>
      </c>
      <c r="B11" s="1" t="s">
        <v>38</v>
      </c>
      <c r="C11" s="2">
        <f>L11*(D11/100)</f>
        <v>0.79500000000000004</v>
      </c>
      <c r="D11" s="2">
        <v>10</v>
      </c>
      <c r="F11" s="26" t="s">
        <v>26</v>
      </c>
      <c r="G11" s="27"/>
      <c r="H11" s="27"/>
      <c r="I11" s="27"/>
      <c r="J11" s="27"/>
      <c r="K11" s="27"/>
      <c r="L11" s="7">
        <v>7.95</v>
      </c>
    </row>
    <row r="12" spans="1:16" x14ac:dyDescent="0.25">
      <c r="A12" s="13">
        <v>8</v>
      </c>
      <c r="B12" s="1" t="s">
        <v>8</v>
      </c>
      <c r="C12" s="2">
        <f>L11*(D12/100)</f>
        <v>0.79500000000000004</v>
      </c>
      <c r="D12" s="2">
        <v>10</v>
      </c>
      <c r="F12" s="16"/>
      <c r="G12" s="16"/>
      <c r="H12" s="16"/>
      <c r="I12" s="16"/>
      <c r="J12" s="16"/>
      <c r="K12" s="16"/>
      <c r="L12" s="15"/>
    </row>
    <row r="13" spans="1:16" ht="15" customHeight="1" x14ac:dyDescent="0.25">
      <c r="A13" s="13">
        <v>9</v>
      </c>
      <c r="B13" s="1" t="s">
        <v>9</v>
      </c>
      <c r="C13" s="2">
        <f>SUM(C5:C12)</f>
        <v>7.9499999999999993</v>
      </c>
      <c r="D13" s="2">
        <f>SUM(D5:D12)</f>
        <v>100</v>
      </c>
      <c r="F13" s="28"/>
      <c r="G13" s="28"/>
      <c r="H13" s="28"/>
      <c r="I13" s="28"/>
      <c r="J13" s="28"/>
      <c r="K13" s="28"/>
      <c r="L13" s="15"/>
    </row>
    <row r="14" spans="1:16" ht="28.5" customHeight="1" x14ac:dyDescent="0.25">
      <c r="F14" s="15"/>
      <c r="G14" s="15"/>
      <c r="H14" s="15"/>
      <c r="I14" s="15"/>
      <c r="J14" s="15"/>
      <c r="K14" s="15"/>
      <c r="L14" s="15"/>
    </row>
    <row r="15" spans="1:16" ht="15.75" customHeight="1" x14ac:dyDescent="0.25">
      <c r="A15" t="s">
        <v>16</v>
      </c>
      <c r="K15" t="s">
        <v>39</v>
      </c>
    </row>
    <row r="16" spans="1:16" x14ac:dyDescent="0.25">
      <c r="A16" s="21" t="s">
        <v>1</v>
      </c>
      <c r="B16" s="21" t="s">
        <v>17</v>
      </c>
      <c r="C16" s="22" t="s">
        <v>18</v>
      </c>
      <c r="D16" s="22"/>
      <c r="E16" s="22"/>
      <c r="F16" s="23" t="s">
        <v>22</v>
      </c>
      <c r="K16" s="21" t="s">
        <v>1</v>
      </c>
      <c r="L16" s="21" t="s">
        <v>17</v>
      </c>
      <c r="M16" s="22" t="s">
        <v>18</v>
      </c>
      <c r="N16" s="22"/>
      <c r="O16" s="22"/>
      <c r="P16" s="23" t="s">
        <v>22</v>
      </c>
    </row>
    <row r="17" spans="1:16" ht="30" x14ac:dyDescent="0.25">
      <c r="A17" s="21"/>
      <c r="B17" s="21"/>
      <c r="C17" s="12" t="s">
        <v>19</v>
      </c>
      <c r="D17" s="12" t="s">
        <v>20</v>
      </c>
      <c r="E17" s="12" t="s">
        <v>21</v>
      </c>
      <c r="F17" s="23"/>
      <c r="K17" s="21"/>
      <c r="L17" s="21"/>
      <c r="M17" s="12" t="s">
        <v>19</v>
      </c>
      <c r="N17" s="12" t="s">
        <v>20</v>
      </c>
      <c r="O17" s="12" t="s">
        <v>40</v>
      </c>
      <c r="P17" s="23"/>
    </row>
    <row r="18" spans="1:16" x14ac:dyDescent="0.25">
      <c r="A18" s="12">
        <v>1</v>
      </c>
      <c r="B18" s="12">
        <v>2</v>
      </c>
      <c r="C18" s="12">
        <v>3</v>
      </c>
      <c r="D18" s="12">
        <v>4</v>
      </c>
      <c r="E18" s="12">
        <v>5</v>
      </c>
      <c r="F18" s="14">
        <v>6</v>
      </c>
      <c r="K18" s="12"/>
      <c r="L18" s="12">
        <v>2</v>
      </c>
      <c r="M18" s="12">
        <v>3</v>
      </c>
      <c r="N18" s="12">
        <v>4</v>
      </c>
      <c r="O18" s="12">
        <v>5</v>
      </c>
      <c r="P18" s="14">
        <v>6</v>
      </c>
    </row>
    <row r="19" spans="1:16" x14ac:dyDescent="0.25">
      <c r="A19" s="13">
        <v>1</v>
      </c>
      <c r="B19" s="1" t="s">
        <v>23</v>
      </c>
      <c r="C19" s="17">
        <v>160724.67000000001</v>
      </c>
      <c r="D19" s="1">
        <f>+L7*L13*4</f>
        <v>0</v>
      </c>
      <c r="E19" s="1">
        <v>2700</v>
      </c>
      <c r="F19" s="1">
        <f>C19+D19+E19</f>
        <v>163424.67000000001</v>
      </c>
      <c r="K19" s="13">
        <v>1</v>
      </c>
      <c r="L19" s="1" t="s">
        <v>23</v>
      </c>
      <c r="M19" s="17">
        <v>6015.31</v>
      </c>
      <c r="N19" s="1">
        <f>+V7*V13*4</f>
        <v>0</v>
      </c>
      <c r="O19" s="1"/>
      <c r="P19" s="1">
        <f>M19+N19+O19</f>
        <v>6015.31</v>
      </c>
    </row>
    <row r="20" spans="1:16" x14ac:dyDescent="0.25">
      <c r="A20" s="13">
        <v>2</v>
      </c>
      <c r="B20" s="1" t="s">
        <v>24</v>
      </c>
      <c r="C20" s="18">
        <v>134053.46</v>
      </c>
      <c r="D20" s="1">
        <v>0</v>
      </c>
      <c r="E20" s="1">
        <v>2700</v>
      </c>
      <c r="F20" s="1">
        <f>C20+D20+E20</f>
        <v>136753.46</v>
      </c>
      <c r="K20" s="13">
        <v>2</v>
      </c>
      <c r="L20" s="1" t="s">
        <v>24</v>
      </c>
      <c r="M20" s="18">
        <v>5189.12</v>
      </c>
      <c r="N20" s="1"/>
      <c r="O20" s="1"/>
      <c r="P20" s="1">
        <f>M20+N20+O20</f>
        <v>5189.12</v>
      </c>
    </row>
    <row r="21" spans="1:16" x14ac:dyDescent="0.25">
      <c r="O21" t="s">
        <v>22</v>
      </c>
      <c r="P21">
        <f>P19-P20</f>
        <v>826.19000000000051</v>
      </c>
    </row>
    <row r="22" spans="1:16" x14ac:dyDescent="0.25">
      <c r="A22" t="s">
        <v>27</v>
      </c>
    </row>
    <row r="23" spans="1:16" x14ac:dyDescent="0.25">
      <c r="A23" s="1" t="s">
        <v>1</v>
      </c>
      <c r="B23" s="1" t="s">
        <v>2</v>
      </c>
      <c r="C23" s="13" t="s">
        <v>18</v>
      </c>
    </row>
    <row r="24" spans="1:16" x14ac:dyDescent="0.25">
      <c r="A24" s="13">
        <v>1</v>
      </c>
      <c r="B24" s="1" t="s">
        <v>5</v>
      </c>
      <c r="C24" s="9">
        <f>D5*C19/100</f>
        <v>5625.3634500000007</v>
      </c>
    </row>
    <row r="25" spans="1:16" x14ac:dyDescent="0.25">
      <c r="A25" s="13">
        <v>2</v>
      </c>
      <c r="B25" s="1" t="s">
        <v>35</v>
      </c>
      <c r="C25" s="9">
        <f>+D6*F19/100</f>
        <v>2451.37005</v>
      </c>
    </row>
    <row r="26" spans="1:16" x14ac:dyDescent="0.25">
      <c r="A26" s="13">
        <v>3</v>
      </c>
      <c r="B26" s="1" t="s">
        <v>6</v>
      </c>
      <c r="C26" s="9">
        <f>D7*(C19+D19+E19)/100</f>
        <v>24513.700500000003</v>
      </c>
    </row>
    <row r="27" spans="1:16" x14ac:dyDescent="0.25">
      <c r="A27" s="13">
        <v>4</v>
      </c>
      <c r="B27" s="1" t="s">
        <v>36</v>
      </c>
      <c r="C27" s="9">
        <f>D8*(C19+D19+E19)/100</f>
        <v>40856.167500000003</v>
      </c>
    </row>
    <row r="28" spans="1:16" x14ac:dyDescent="0.25">
      <c r="A28" s="13">
        <v>5</v>
      </c>
      <c r="B28" s="1" t="s">
        <v>7</v>
      </c>
      <c r="C28" s="9">
        <f>(C19+D19)*D9/100</f>
        <v>32144.934000000005</v>
      </c>
    </row>
    <row r="29" spans="1:16" x14ac:dyDescent="0.25">
      <c r="A29" s="13">
        <v>6</v>
      </c>
      <c r="B29" s="1" t="s">
        <v>37</v>
      </c>
      <c r="C29" s="9">
        <f>(C19+D19)*D10/100</f>
        <v>24108.700500000003</v>
      </c>
      <c r="D29" s="19"/>
    </row>
    <row r="30" spans="1:16" x14ac:dyDescent="0.25">
      <c r="A30" s="13">
        <v>7</v>
      </c>
      <c r="B30" s="1" t="s">
        <v>38</v>
      </c>
      <c r="C30" s="9">
        <f>(C19+D19)*D11/100</f>
        <v>16072.467000000002</v>
      </c>
    </row>
    <row r="31" spans="1:16" x14ac:dyDescent="0.25">
      <c r="A31" s="13">
        <v>8</v>
      </c>
      <c r="B31" s="1" t="s">
        <v>8</v>
      </c>
      <c r="C31" s="9">
        <f>'материалы и пр.услуги'!E15+P21</f>
        <v>2626.1900000000005</v>
      </c>
    </row>
    <row r="32" spans="1:16" x14ac:dyDescent="0.25">
      <c r="A32" s="13">
        <v>9</v>
      </c>
      <c r="B32" s="1" t="s">
        <v>9</v>
      </c>
      <c r="C32" s="9">
        <f>SUM(C24:C31)</f>
        <v>148398.89300000001</v>
      </c>
    </row>
    <row r="34" spans="1:4" x14ac:dyDescent="0.25">
      <c r="A34" t="s">
        <v>33</v>
      </c>
      <c r="C34" s="11">
        <f>+F20-C32</f>
        <v>-11645.433000000019</v>
      </c>
      <c r="D34" t="s">
        <v>34</v>
      </c>
    </row>
    <row r="36" spans="1:4" x14ac:dyDescent="0.25">
      <c r="A36" t="s">
        <v>45</v>
      </c>
    </row>
    <row r="37" spans="1:4" x14ac:dyDescent="0.25">
      <c r="A37" t="s">
        <v>46</v>
      </c>
    </row>
    <row r="38" spans="1:4" x14ac:dyDescent="0.25">
      <c r="A38" t="s">
        <v>41</v>
      </c>
    </row>
    <row r="39" spans="1:4" x14ac:dyDescent="0.25">
      <c r="B39" t="s">
        <v>42</v>
      </c>
      <c r="C39" t="s">
        <v>28</v>
      </c>
    </row>
    <row r="40" spans="1:4" x14ac:dyDescent="0.25">
      <c r="B40" t="s">
        <v>29</v>
      </c>
      <c r="C40" t="s">
        <v>28</v>
      </c>
    </row>
  </sheetData>
  <mergeCells count="16">
    <mergeCell ref="F10:K10"/>
    <mergeCell ref="F11:K11"/>
    <mergeCell ref="F13:K13"/>
    <mergeCell ref="F9:K9"/>
    <mergeCell ref="F5:K5"/>
    <mergeCell ref="F6:K6"/>
    <mergeCell ref="F7:K7"/>
    <mergeCell ref="F8:K8"/>
    <mergeCell ref="L16:L17"/>
    <mergeCell ref="M16:O16"/>
    <mergeCell ref="P16:P17"/>
    <mergeCell ref="A16:A17"/>
    <mergeCell ref="B16:B17"/>
    <mergeCell ref="C16:E16"/>
    <mergeCell ref="F16:F17"/>
    <mergeCell ref="K16:K17"/>
  </mergeCells>
  <pageMargins left="0.25" right="0.25" top="0.75" bottom="0.75" header="0.3" footer="0.3"/>
  <pageSetup paperSize="9" scale="94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5"/>
  <sheetViews>
    <sheetView workbookViewId="0">
      <selection activeCell="D7" sqref="D7"/>
    </sheetView>
  </sheetViews>
  <sheetFormatPr defaultRowHeight="15" x14ac:dyDescent="0.25"/>
  <cols>
    <col min="1" max="1" width="6.85546875" customWidth="1"/>
    <col min="2" max="2" width="13.85546875" customWidth="1"/>
    <col min="3" max="3" width="30.85546875" customWidth="1"/>
    <col min="4" max="4" width="57.85546875" customWidth="1"/>
    <col min="5" max="5" width="12.7109375" customWidth="1"/>
  </cols>
  <sheetData>
    <row r="1" spans="1:5" ht="28.5" customHeight="1" x14ac:dyDescent="0.25">
      <c r="A1" s="35" t="s">
        <v>44</v>
      </c>
      <c r="B1" s="35"/>
      <c r="C1" s="35"/>
      <c r="D1" s="35"/>
      <c r="E1" s="35"/>
    </row>
    <row r="3" spans="1:5" x14ac:dyDescent="0.25">
      <c r="A3" s="8" t="s">
        <v>1</v>
      </c>
      <c r="B3" s="8" t="s">
        <v>30</v>
      </c>
      <c r="C3" s="8" t="s">
        <v>31</v>
      </c>
      <c r="D3" s="8" t="s">
        <v>32</v>
      </c>
      <c r="E3" s="8" t="s">
        <v>18</v>
      </c>
    </row>
    <row r="4" spans="1:5" x14ac:dyDescent="0.25">
      <c r="A4" s="8">
        <v>1</v>
      </c>
      <c r="B4" s="1"/>
      <c r="C4" s="1"/>
      <c r="D4" s="1" t="s">
        <v>47</v>
      </c>
      <c r="E4" s="1">
        <v>1800</v>
      </c>
    </row>
    <row r="5" spans="1:5" x14ac:dyDescent="0.25">
      <c r="A5" s="8">
        <v>2</v>
      </c>
      <c r="B5" s="1"/>
      <c r="C5" s="20">
        <v>41870</v>
      </c>
      <c r="D5" s="1" t="s">
        <v>48</v>
      </c>
      <c r="E5" s="1"/>
    </row>
    <row r="6" spans="1:5" x14ac:dyDescent="0.25">
      <c r="A6" s="8">
        <v>3</v>
      </c>
      <c r="B6" s="1"/>
      <c r="C6" s="20">
        <v>41912</v>
      </c>
      <c r="D6" s="1" t="s">
        <v>49</v>
      </c>
      <c r="E6" s="1"/>
    </row>
    <row r="7" spans="1:5" x14ac:dyDescent="0.25">
      <c r="A7" s="8">
        <v>4</v>
      </c>
      <c r="B7" s="1"/>
      <c r="C7" s="20">
        <v>41906</v>
      </c>
      <c r="D7" s="1" t="s">
        <v>50</v>
      </c>
      <c r="E7" s="1"/>
    </row>
    <row r="8" spans="1:5" x14ac:dyDescent="0.25">
      <c r="A8" s="8">
        <v>5</v>
      </c>
      <c r="B8" s="1"/>
      <c r="C8" s="20">
        <v>41962</v>
      </c>
      <c r="D8" s="1" t="s">
        <v>51</v>
      </c>
      <c r="E8" s="1"/>
    </row>
    <row r="9" spans="1:5" x14ac:dyDescent="0.25">
      <c r="A9" s="8">
        <v>6</v>
      </c>
      <c r="B9" s="1"/>
      <c r="C9" s="20">
        <v>41963</v>
      </c>
      <c r="D9" s="1" t="s">
        <v>52</v>
      </c>
      <c r="E9" s="1"/>
    </row>
    <row r="10" spans="1:5" x14ac:dyDescent="0.25">
      <c r="A10" s="8">
        <v>7</v>
      </c>
      <c r="B10" s="1"/>
      <c r="C10" s="20">
        <v>41975</v>
      </c>
      <c r="D10" s="1" t="s">
        <v>53</v>
      </c>
      <c r="E10" s="1"/>
    </row>
    <row r="11" spans="1:5" x14ac:dyDescent="0.25">
      <c r="A11" s="8">
        <v>8</v>
      </c>
      <c r="B11" s="1"/>
      <c r="C11" s="20">
        <v>42002</v>
      </c>
      <c r="D11" s="1" t="s">
        <v>52</v>
      </c>
      <c r="E11" s="1"/>
    </row>
    <row r="12" spans="1:5" x14ac:dyDescent="0.25">
      <c r="A12" s="8">
        <v>9</v>
      </c>
      <c r="B12" s="1"/>
      <c r="C12" s="20">
        <v>41978</v>
      </c>
      <c r="D12" s="1" t="s">
        <v>54</v>
      </c>
      <c r="E12" s="1"/>
    </row>
    <row r="13" spans="1:5" x14ac:dyDescent="0.25">
      <c r="A13" s="8">
        <v>10</v>
      </c>
      <c r="B13" s="1"/>
      <c r="C13" s="1"/>
      <c r="D13" s="1"/>
      <c r="E13" s="1"/>
    </row>
    <row r="14" spans="1:5" x14ac:dyDescent="0.25">
      <c r="A14" s="8">
        <v>11</v>
      </c>
      <c r="B14" s="1"/>
      <c r="C14" s="1"/>
      <c r="D14" s="1"/>
      <c r="E14" s="1"/>
    </row>
    <row r="15" spans="1:5" x14ac:dyDescent="0.25">
      <c r="D15" s="10" t="s">
        <v>22</v>
      </c>
      <c r="E15">
        <f>+SUM(E4:E14)</f>
        <v>1800</v>
      </c>
    </row>
  </sheetData>
  <mergeCells count="1">
    <mergeCell ref="A1:E1"/>
  </mergeCells>
  <pageMargins left="0.25" right="0.25" top="0.75" bottom="0.75" header="0.3" footer="0.3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общ</vt:lpstr>
      <vt:lpstr>материалы и пр.услуги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днс</dc:creator>
  <cp:lastModifiedBy>Алена</cp:lastModifiedBy>
  <cp:lastPrinted>2015-02-25T07:40:36Z</cp:lastPrinted>
  <dcterms:created xsi:type="dcterms:W3CDTF">2015-01-13T04:54:14Z</dcterms:created>
  <dcterms:modified xsi:type="dcterms:W3CDTF">2015-03-21T16:31:35Z</dcterms:modified>
</cp:coreProperties>
</file>